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800" yWindow="315" windowWidth="23250" windowHeight="8430"/>
  </bookViews>
  <sheets>
    <sheet name="МТР" sheetId="3" r:id="rId1"/>
  </sheets>
  <definedNames>
    <definedName name="_xlnm._FilterDatabase" localSheetId="0" hidden="1">МТР!$A$16:$AM$16</definedName>
    <definedName name="_xlnm.Print_Titles" localSheetId="0">МТР!$14:$16</definedName>
    <definedName name="_xlnm.Print_Area" localSheetId="0">МТР!$C$1:$V$20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3" l="1"/>
  <c r="L22" i="3" l="1"/>
  <c r="J22" i="3"/>
  <c r="J21" i="3"/>
  <c r="M21" i="3" s="1"/>
  <c r="N21" i="3" s="1"/>
  <c r="M20" i="3"/>
  <c r="N20" i="3" s="1"/>
  <c r="I20" i="3"/>
  <c r="M22" i="3" l="1"/>
  <c r="N22" i="3" s="1"/>
  <c r="J18" i="3"/>
  <c r="L19" i="3" l="1"/>
  <c r="J19" i="3"/>
  <c r="M17" i="3"/>
  <c r="N17" i="3" s="1"/>
  <c r="M18" i="3" l="1"/>
  <c r="N18" i="3" s="1"/>
  <c r="M19" i="3"/>
  <c r="N19" i="3" s="1"/>
  <c r="AD17" i="3" l="1"/>
  <c r="AB17" i="3" l="1"/>
  <c r="AC17" i="3" l="1"/>
  <c r="AA17" i="3" l="1"/>
  <c r="AE17" i="3" l="1"/>
</calcChain>
</file>

<file path=xl/sharedStrings.xml><?xml version="1.0" encoding="utf-8"?>
<sst xmlns="http://schemas.openxmlformats.org/spreadsheetml/2006/main" count="79" uniqueCount="59">
  <si>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</si>
  <si>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</si>
  <si>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</si>
  <si>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</si>
  <si>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</si>
  <si>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</si>
  <si>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</si>
  <si>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</si>
  <si>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</si>
  <si>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</si>
  <si>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</si>
  <si>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</si>
  <si>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</si>
  <si>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</si>
  <si>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</si>
  <si>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</si>
  <si>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</si>
  <si>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</si>
  <si>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</si>
  <si>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</si>
  <si>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№  п.п.</t>
  </si>
  <si>
    <t>%</t>
  </si>
  <si>
    <t>руб</t>
  </si>
  <si>
    <t>Заготовительно-складские расходы</t>
  </si>
  <si>
    <t>20.01.2022</t>
  </si>
  <si>
    <t>22.2.02.19</t>
  </si>
  <si>
    <t>22.03.2022</t>
  </si>
  <si>
    <t>01.5.02.01</t>
  </si>
  <si>
    <t>СОГЛАСОВАНО:</t>
  </si>
  <si>
    <t>"_____"____________________2022г.</t>
  </si>
  <si>
    <t>УТВЕРЖДАЮ:</t>
  </si>
  <si>
    <t>Конъюнктурный анализ</t>
  </si>
  <si>
    <t xml:space="preserve">количество </t>
  </si>
  <si>
    <t>стоимость по позиции №2</t>
  </si>
  <si>
    <t>стоимость по позиции №1</t>
  </si>
  <si>
    <t>% снижения по отношению 2 варианта КА</t>
  </si>
  <si>
    <t>% снижения по отношению 1 варианта КА и предоставленных ОМТи Л информации</t>
  </si>
  <si>
    <t>% снижения по отношению 2 варианту КА и предоставленных ОМТи Л информации</t>
  </si>
  <si>
    <t>стоимость по позиции №3</t>
  </si>
  <si>
    <t>стоимость по позиции №4 (наш)</t>
  </si>
  <si>
    <t>% снижения по отношению 3 варианту КА и предоставленных ОМТи Л информации</t>
  </si>
  <si>
    <t>стоимости материальных  ресурсов, отсутствующих в федеральной сметно-нормативной базе в редакции 2022 г.</t>
  </si>
  <si>
    <t>г. Москва</t>
  </si>
  <si>
    <t>Прибор учета трехфазный</t>
  </si>
  <si>
    <t>https://www.incotex.com</t>
  </si>
  <si>
    <t>АО "Энергоснаб"</t>
  </si>
  <si>
    <t>г. Санкт Петербург</t>
  </si>
  <si>
    <t>Меркурий 234 ARTMХ2-03 5(10) A</t>
  </si>
  <si>
    <t>ООО "Инкотекс"</t>
  </si>
  <si>
    <t>ПСЧ-4ТМ.05МК.1601</t>
  </si>
  <si>
    <t>Нижегородский завод имени фрунзе</t>
  </si>
  <si>
    <t>г. Нижний Новгород</t>
  </si>
  <si>
    <t>"_____"____________________2023г.</t>
  </si>
  <si>
    <t>Прибор учета однофазный</t>
  </si>
  <si>
    <t xml:space="preserve"> НАРТИС-И100-SP1-A1R1-230-5-100A-SS RF433/1-P1-EНKMOQ1V3-D</t>
  </si>
  <si>
    <t xml:space="preserve">Меркурий 234 ARTMХ2-03 </t>
  </si>
  <si>
    <t>СЭТ-1М.01М.04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</si>
  <si>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Вологодская область (10968 шт.) 003-26-1-05.20-0021</t>
  </si>
  <si>
    <t>ПУ трехфазный НАРТИС-И300-SP1-A1R1-230-5-100A-SN RF433/1-P1EHKMOQ1V3-D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</si>
</sst>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6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1" fillId="2" borderId="0" xfId="0" applyNumberFormat="1" applyFont="1" applyFill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 wrapText="1"/>
    </xf>
    <xf numFmtId="4" fontId="5" fillId="3" borderId="2" xfId="1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1" fontId="4" fillId="0" borderId="2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4" fillId="4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3" fontId="3" fillId="3" borderId="4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cotex.com/" TargetMode="External"/><Relationship Id="rId2" Type="http://schemas.openxmlformats.org/officeDocument/2006/relationships/hyperlink" Target="https://www.incotex.com/" TargetMode="External"/><Relationship Id="rId1" Type="http://schemas.openxmlformats.org/officeDocument/2006/relationships/hyperlink" Target="https://www.incotex.com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incot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AI39"/>
  <sheetViews>
    <sheetView tabSelected="1" topLeftCell="C1" zoomScale="70" zoomScaleNormal="70" zoomScaleSheetLayoutView="80" workbookViewId="0">
      <selection activeCell="J18" sqref="J18"/>
    </sheetView>
  </sheetViews>
  <sheetFormatPr defaultColWidth="9.140625" defaultRowHeight="15.75" x14ac:dyDescent="0.25"/>
  <cols>
    <col min="1" max="2" width="9.140625" style="4"/>
    <col min="3" max="3" width="5.42578125" style="4" customWidth="1"/>
    <col min="4" max="4" width="22.85546875" style="3" hidden="1" customWidth="1"/>
    <col min="5" max="6" width="35.7109375" style="4" customWidth="1"/>
    <col min="7" max="7" width="10.140625" style="4" customWidth="1"/>
    <col min="8" max="8" width="11" style="4" customWidth="1"/>
    <col min="9" max="9" width="17.42578125" style="15" customWidth="1"/>
    <col min="10" max="10" width="17.85546875" style="3" customWidth="1"/>
    <col min="11" max="11" width="9.140625" style="3" bestFit="1" customWidth="1"/>
    <col min="12" max="12" width="10.140625" style="3" customWidth="1"/>
    <col min="13" max="13" width="13.140625" style="3" customWidth="1"/>
    <col min="14" max="14" width="16.28515625" style="3" customWidth="1"/>
    <col min="15" max="15" width="9.5703125" style="16" customWidth="1"/>
    <col min="16" max="16" width="8.42578125" style="16" customWidth="1"/>
    <col min="17" max="17" width="35.7109375" style="37" customWidth="1"/>
    <col min="18" max="18" width="15.5703125" style="17" customWidth="1"/>
    <col min="19" max="19" width="17.7109375" style="17" customWidth="1"/>
    <col min="20" max="20" width="25.7109375" style="18" customWidth="1"/>
    <col min="21" max="21" width="18.5703125" style="3" customWidth="1"/>
    <col min="22" max="22" width="13.5703125" style="23" customWidth="1"/>
    <col min="23" max="23" width="8.140625" style="3" hidden="1" customWidth="1"/>
    <col min="24" max="24" width="9.28515625" style="4" hidden="1" customWidth="1"/>
    <col min="25" max="25" width="16.140625" style="27" hidden="1" customWidth="1"/>
    <col min="26" max="26" width="12" style="4" hidden="1" customWidth="1"/>
    <col min="27" max="27" width="19.7109375" style="4" hidden="1" customWidth="1"/>
    <col min="28" max="28" width="20.85546875" style="4" hidden="1" customWidth="1"/>
    <col min="29" max="30" width="18.28515625" style="4" hidden="1" customWidth="1"/>
    <col min="31" max="31" width="22.28515625" style="4" hidden="1" customWidth="1"/>
    <col min="32" max="33" width="17" style="4" hidden="1" customWidth="1"/>
    <col min="34" max="34" width="17.7109375" style="4" hidden="1" customWidth="1"/>
    <col min="35" max="35" width="17.42578125" style="4" hidden="1" customWidth="1"/>
    <col min="36" max="16384" width="9.140625" style="4"/>
  </cols>
  <sheetData>
    <row r="1" spans="3:35" x14ac:dyDescent="0.25">
      <c r="C1" s="5" t="s">
        <v>0</v>
      </c>
      <c r="D1" s="5" t="s">
        <v>28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4"/>
      <c r="R1" s="5"/>
      <c r="S1" s="5"/>
      <c r="T1" s="5" t="s">
        <v>30</v>
      </c>
      <c r="U1" s="5"/>
      <c r="V1" s="3"/>
    </row>
    <row r="2" spans="3:35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4"/>
      <c r="R2" s="5"/>
      <c r="S2" s="5"/>
      <c r="T2" s="5"/>
      <c r="U2" s="5"/>
      <c r="V2" s="3"/>
    </row>
    <row r="3" spans="3:35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4"/>
      <c r="R3" s="5"/>
      <c r="S3" s="5"/>
      <c r="T3" s="5"/>
      <c r="U3" s="5"/>
      <c r="V3" s="3"/>
    </row>
    <row r="4" spans="3:35" x14ac:dyDescent="0.25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35"/>
      <c r="R4" s="21"/>
      <c r="S4" s="21"/>
      <c r="T4" s="21"/>
      <c r="U4" s="21"/>
      <c r="V4" s="20"/>
    </row>
    <row r="5" spans="3:35" x14ac:dyDescent="0.25">
      <c r="C5" s="5" t="s">
        <v>1</v>
      </c>
      <c r="D5" s="33"/>
      <c r="E5" s="33"/>
      <c r="F5" s="5"/>
      <c r="G5" s="5"/>
      <c r="H5" s="5"/>
      <c r="I5" s="5"/>
      <c r="J5" s="5"/>
      <c r="K5" s="5"/>
      <c r="L5" s="5"/>
      <c r="N5" s="5"/>
      <c r="O5" s="5"/>
      <c r="P5" s="5"/>
      <c r="Q5" s="34"/>
      <c r="R5" s="5"/>
      <c r="S5" s="5"/>
      <c r="T5" s="33"/>
      <c r="U5" s="33"/>
      <c r="V5" s="3"/>
    </row>
    <row r="6" spans="3:35" x14ac:dyDescent="0.25">
      <c r="C6" s="5"/>
      <c r="D6" s="5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34"/>
      <c r="R6" s="5"/>
      <c r="S6" s="5"/>
      <c r="T6" s="5"/>
      <c r="U6" s="5"/>
      <c r="V6" s="3"/>
    </row>
    <row r="7" spans="3:35" x14ac:dyDescent="0.25">
      <c r="C7" s="5"/>
      <c r="D7" s="5" t="s">
        <v>29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4"/>
      <c r="R7" s="5"/>
      <c r="S7" s="5"/>
      <c r="T7" s="5" t="s">
        <v>52</v>
      </c>
      <c r="U7" s="5"/>
    </row>
    <row r="8" spans="3:35" x14ac:dyDescent="0.25"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</row>
    <row r="9" spans="3:35" x14ac:dyDescent="0.25">
      <c r="C9" s="59" t="s">
        <v>31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</row>
    <row r="10" spans="3:35" x14ac:dyDescent="0.25">
      <c r="C10" s="60" t="s">
        <v>41</v>
      </c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3:35" ht="67.5" customHeight="1" x14ac:dyDescent="0.25">
      <c r="C11" s="61" t="s">
        <v>57</v>
      </c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3:35" x14ac:dyDescent="0.25"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54"/>
      <c r="V12" s="54"/>
      <c r="X12" s="22"/>
    </row>
    <row r="13" spans="3:35" s="6" customFormat="1" x14ac:dyDescent="0.25">
      <c r="C13" s="25"/>
      <c r="D13" s="7"/>
      <c r="E13" s="25"/>
      <c r="I13" s="8"/>
      <c r="J13" s="7"/>
      <c r="K13" s="7"/>
      <c r="L13" s="7"/>
      <c r="M13" s="7"/>
      <c r="N13" s="7"/>
      <c r="O13" s="9"/>
      <c r="P13" s="9"/>
      <c r="Q13" s="36"/>
      <c r="R13" s="10"/>
      <c r="S13" s="10"/>
      <c r="T13" s="11"/>
      <c r="U13" s="7"/>
      <c r="V13" s="12"/>
      <c r="W13" s="7"/>
      <c r="X13" s="24"/>
      <c r="Y13" s="28"/>
    </row>
    <row r="14" spans="3:35" s="13" customFormat="1" ht="160.5" customHeight="1" x14ac:dyDescent="0.25">
      <c r="C14" s="65" t="s">
        <v>20</v>
      </c>
      <c r="D14" s="65" t="s">
        <v>2</v>
      </c>
      <c r="E14" s="65" t="s">
        <v>3</v>
      </c>
      <c r="F14" s="65" t="s">
        <v>19</v>
      </c>
      <c r="G14" s="65" t="s">
        <v>4</v>
      </c>
      <c r="H14" s="65" t="s">
        <v>15</v>
      </c>
      <c r="I14" s="65" t="s">
        <v>5</v>
      </c>
      <c r="J14" s="65" t="s">
        <v>16</v>
      </c>
      <c r="K14" s="65" t="s">
        <v>17</v>
      </c>
      <c r="L14" s="63" t="s">
        <v>23</v>
      </c>
      <c r="M14" s="64"/>
      <c r="N14" s="65" t="s">
        <v>18</v>
      </c>
      <c r="O14" s="65" t="s">
        <v>6</v>
      </c>
      <c r="P14" s="65" t="s">
        <v>7</v>
      </c>
      <c r="Q14" s="65" t="s">
        <v>8</v>
      </c>
      <c r="R14" s="65" t="s">
        <v>9</v>
      </c>
      <c r="S14" s="65" t="s">
        <v>10</v>
      </c>
      <c r="T14" s="65" t="s">
        <v>11</v>
      </c>
      <c r="U14" s="65" t="s">
        <v>12</v>
      </c>
      <c r="V14" s="65" t="s">
        <v>13</v>
      </c>
      <c r="Y14" s="29"/>
      <c r="AA14" s="49" t="s">
        <v>32</v>
      </c>
      <c r="AB14" s="49" t="s">
        <v>34</v>
      </c>
      <c r="AC14" s="49" t="s">
        <v>33</v>
      </c>
      <c r="AD14" s="49" t="s">
        <v>38</v>
      </c>
      <c r="AE14" s="49" t="s">
        <v>39</v>
      </c>
      <c r="AF14" s="49" t="s">
        <v>35</v>
      </c>
      <c r="AG14" s="53" t="s">
        <v>36</v>
      </c>
      <c r="AH14" s="53" t="s">
        <v>37</v>
      </c>
      <c r="AI14" s="53" t="s">
        <v>40</v>
      </c>
    </row>
    <row r="15" spans="3:35" s="13" customFormat="1" ht="38.25" customHeight="1" x14ac:dyDescent="0.25">
      <c r="C15" s="66"/>
      <c r="D15" s="66"/>
      <c r="E15" s="66"/>
      <c r="F15" s="66"/>
      <c r="G15" s="66"/>
      <c r="H15" s="66"/>
      <c r="I15" s="66"/>
      <c r="J15" s="66"/>
      <c r="K15" s="66"/>
      <c r="L15" s="1" t="s">
        <v>21</v>
      </c>
      <c r="M15" s="1" t="s">
        <v>22</v>
      </c>
      <c r="N15" s="66"/>
      <c r="O15" s="66"/>
      <c r="P15" s="66"/>
      <c r="Q15" s="66"/>
      <c r="R15" s="66"/>
      <c r="S15" s="66"/>
      <c r="T15" s="66"/>
      <c r="U15" s="66"/>
      <c r="V15" s="66"/>
      <c r="Y15" s="29"/>
      <c r="AA15" s="49"/>
      <c r="AB15" s="49"/>
      <c r="AC15" s="49"/>
      <c r="AD15" s="49"/>
      <c r="AE15" s="49"/>
    </row>
    <row r="16" spans="3:35" s="14" customFormat="1" ht="16.5" thickBot="1" x14ac:dyDescent="0.3">
      <c r="C16" s="2">
        <v>1</v>
      </c>
      <c r="D16" s="2">
        <v>2</v>
      </c>
      <c r="E16" s="55">
        <v>1</v>
      </c>
      <c r="F16" s="55">
        <v>2</v>
      </c>
      <c r="G16" s="2">
        <v>3</v>
      </c>
      <c r="H16" s="2">
        <v>4</v>
      </c>
      <c r="I16" s="2">
        <v>5</v>
      </c>
      <c r="J16" s="2">
        <v>6</v>
      </c>
      <c r="K16" s="2">
        <v>7</v>
      </c>
      <c r="L16" s="2">
        <v>8</v>
      </c>
      <c r="M16" s="2">
        <v>9</v>
      </c>
      <c r="N16" s="2">
        <v>10</v>
      </c>
      <c r="O16" s="2">
        <v>11</v>
      </c>
      <c r="P16" s="2">
        <v>12</v>
      </c>
      <c r="Q16" s="2">
        <v>13</v>
      </c>
      <c r="R16" s="2">
        <v>14</v>
      </c>
      <c r="S16" s="2">
        <v>15</v>
      </c>
      <c r="T16" s="2">
        <v>16</v>
      </c>
      <c r="U16" s="2">
        <v>17</v>
      </c>
      <c r="V16" s="2">
        <v>18</v>
      </c>
      <c r="Y16" s="30"/>
      <c r="AA16" s="50"/>
      <c r="AB16" s="50"/>
      <c r="AC16" s="50"/>
      <c r="AD16" s="50"/>
      <c r="AE16" s="50"/>
    </row>
    <row r="17" spans="3:31" s="3" customFormat="1" ht="45.75" customHeight="1" thickBot="1" x14ac:dyDescent="0.3">
      <c r="C17" s="70">
        <v>1</v>
      </c>
      <c r="D17" s="70"/>
      <c r="E17" s="56" t="s">
        <v>43</v>
      </c>
      <c r="F17" s="56" t="s">
        <v>58</v>
      </c>
      <c r="G17" s="73" t="s">
        <v>14</v>
      </c>
      <c r="H17" s="73" t="s">
        <v>14</v>
      </c>
      <c r="I17" s="38">
        <f>J17*1.2</f>
        <v>30000</v>
      </c>
      <c r="J17" s="38">
        <v>25000</v>
      </c>
      <c r="K17" s="38"/>
      <c r="L17" s="45">
        <v>2</v>
      </c>
      <c r="M17" s="38">
        <f t="shared" ref="M17:M19" si="0">J17*L17%</f>
        <v>500</v>
      </c>
      <c r="N17" s="38">
        <f t="shared" ref="N17:N19" si="1">J17+K17+M17</f>
        <v>25500</v>
      </c>
      <c r="O17" s="67">
        <v>2022</v>
      </c>
      <c r="P17" s="67">
        <v>4</v>
      </c>
      <c r="Q17" s="39" t="s">
        <v>45</v>
      </c>
      <c r="R17" s="40">
        <v>78101001</v>
      </c>
      <c r="S17" s="41">
        <v>7814302780</v>
      </c>
      <c r="T17" s="42"/>
      <c r="U17" s="39" t="s">
        <v>46</v>
      </c>
      <c r="V17" s="43">
        <v>2</v>
      </c>
      <c r="W17" s="23"/>
      <c r="X17" s="19" t="s">
        <v>25</v>
      </c>
      <c r="Y17" s="26" t="s">
        <v>24</v>
      </c>
      <c r="Z17" s="3">
        <v>72</v>
      </c>
      <c r="AA17" s="52" t="e">
        <f>AB17-AC17</f>
        <v>#REF!</v>
      </c>
      <c r="AB17" s="51" t="e">
        <f>SUM(#REF!)</f>
        <v>#REF!</v>
      </c>
      <c r="AC17" s="51" t="e">
        <f>SUM(#REF!)</f>
        <v>#REF!</v>
      </c>
      <c r="AD17" s="51" t="e">
        <f>SUM(#REF!)</f>
        <v>#REF!</v>
      </c>
      <c r="AE17" s="51" t="e">
        <f>SUM(#REF!)</f>
        <v>#REF!</v>
      </c>
    </row>
    <row r="18" spans="3:31" s="3" customFormat="1" ht="15.75" customHeight="1" x14ac:dyDescent="0.25">
      <c r="C18" s="71"/>
      <c r="D18" s="71"/>
      <c r="E18" s="56" t="s">
        <v>43</v>
      </c>
      <c r="F18" s="56" t="s">
        <v>47</v>
      </c>
      <c r="G18" s="74"/>
      <c r="H18" s="74"/>
      <c r="I18" s="48">
        <v>33766.81</v>
      </c>
      <c r="J18" s="38">
        <f>I18/1.2</f>
        <v>28139.008333333331</v>
      </c>
      <c r="K18" s="39"/>
      <c r="L18" s="46">
        <v>2</v>
      </c>
      <c r="M18" s="39">
        <f t="shared" si="0"/>
        <v>562.78016666666667</v>
      </c>
      <c r="N18" s="39">
        <f t="shared" si="1"/>
        <v>28701.788499999999</v>
      </c>
      <c r="O18" s="68"/>
      <c r="P18" s="68"/>
      <c r="Q18" s="39" t="s">
        <v>48</v>
      </c>
      <c r="R18" s="41">
        <v>771901001</v>
      </c>
      <c r="S18" s="41">
        <v>7702690982</v>
      </c>
      <c r="T18" s="42" t="s">
        <v>44</v>
      </c>
      <c r="U18" s="39" t="s">
        <v>42</v>
      </c>
      <c r="V18" s="43">
        <v>2</v>
      </c>
      <c r="W18" s="23"/>
      <c r="X18" s="19"/>
      <c r="Y18" s="26"/>
    </row>
    <row r="19" spans="3:31" s="3" customFormat="1" ht="15.75" customHeight="1" thickBot="1" x14ac:dyDescent="0.3">
      <c r="C19" s="72"/>
      <c r="D19" s="72"/>
      <c r="E19" s="56" t="s">
        <v>43</v>
      </c>
      <c r="F19" s="56" t="s">
        <v>49</v>
      </c>
      <c r="G19" s="75"/>
      <c r="H19" s="75"/>
      <c r="I19" s="48">
        <v>40528.94</v>
      </c>
      <c r="J19" s="44">
        <f t="shared" ref="J19" si="2">I19/1.2</f>
        <v>33774.116666666669</v>
      </c>
      <c r="K19" s="44"/>
      <c r="L19" s="47">
        <f>L18</f>
        <v>2</v>
      </c>
      <c r="M19" s="39">
        <f t="shared" si="0"/>
        <v>675.48233333333337</v>
      </c>
      <c r="N19" s="39">
        <f t="shared" si="1"/>
        <v>34449.599000000002</v>
      </c>
      <c r="O19" s="69"/>
      <c r="P19" s="69"/>
      <c r="Q19" s="39" t="s">
        <v>50</v>
      </c>
      <c r="R19" s="41">
        <v>526101001</v>
      </c>
      <c r="S19" s="41">
        <v>52610077695</v>
      </c>
      <c r="T19" s="42" t="s">
        <v>44</v>
      </c>
      <c r="U19" s="39" t="s">
        <v>51</v>
      </c>
      <c r="V19" s="43">
        <v>1</v>
      </c>
      <c r="W19" s="23"/>
      <c r="X19" s="19"/>
      <c r="Y19" s="26"/>
    </row>
    <row r="20" spans="3:31" s="3" customFormat="1" ht="48" thickBot="1" x14ac:dyDescent="0.3">
      <c r="C20" s="70">
        <v>2</v>
      </c>
      <c r="D20" s="70"/>
      <c r="E20" s="56" t="s">
        <v>53</v>
      </c>
      <c r="F20" s="56" t="s">
        <v>54</v>
      </c>
      <c r="G20" s="73" t="s">
        <v>14</v>
      </c>
      <c r="H20" s="73" t="s">
        <v>14</v>
      </c>
      <c r="I20" s="38">
        <f>J20*1.2</f>
        <v>21000</v>
      </c>
      <c r="J20" s="38">
        <v>17500</v>
      </c>
      <c r="K20" s="38"/>
      <c r="L20" s="45">
        <v>2</v>
      </c>
      <c r="M20" s="38">
        <f t="shared" ref="M20:M22" si="3">J20*L20%</f>
        <v>350</v>
      </c>
      <c r="N20" s="38">
        <f t="shared" ref="N20:N22" si="4">J20+K20+M20</f>
        <v>17850</v>
      </c>
      <c r="O20" s="67">
        <v>2022</v>
      </c>
      <c r="P20" s="67">
        <v>4</v>
      </c>
      <c r="Q20" s="39" t="s">
        <v>45</v>
      </c>
      <c r="R20" s="40">
        <v>78101001</v>
      </c>
      <c r="S20" s="41">
        <v>7814302780</v>
      </c>
      <c r="T20" s="42"/>
      <c r="U20" s="39" t="s">
        <v>46</v>
      </c>
      <c r="V20" s="43">
        <v>2</v>
      </c>
      <c r="W20" s="23"/>
      <c r="X20" s="19"/>
      <c r="Y20" s="32"/>
    </row>
    <row r="21" spans="3:31" s="3" customFormat="1" ht="33" customHeight="1" x14ac:dyDescent="0.25">
      <c r="C21" s="71"/>
      <c r="D21" s="71"/>
      <c r="E21" s="56" t="s">
        <v>53</v>
      </c>
      <c r="F21" s="56" t="s">
        <v>55</v>
      </c>
      <c r="G21" s="74"/>
      <c r="H21" s="74"/>
      <c r="I21" s="48">
        <v>23855.1</v>
      </c>
      <c r="J21" s="38">
        <f>I21/1.2</f>
        <v>19879.25</v>
      </c>
      <c r="K21" s="39"/>
      <c r="L21" s="46">
        <v>2</v>
      </c>
      <c r="M21" s="39">
        <f t="shared" si="3"/>
        <v>397.58500000000004</v>
      </c>
      <c r="N21" s="39">
        <f t="shared" si="4"/>
        <v>20276.834999999999</v>
      </c>
      <c r="O21" s="68"/>
      <c r="P21" s="68"/>
      <c r="Q21" s="39" t="s">
        <v>48</v>
      </c>
      <c r="R21" s="41">
        <v>771901001</v>
      </c>
      <c r="S21" s="41">
        <v>7702690982</v>
      </c>
      <c r="T21" s="42" t="s">
        <v>44</v>
      </c>
      <c r="U21" s="39" t="s">
        <v>42</v>
      </c>
      <c r="V21" s="43">
        <v>2</v>
      </c>
      <c r="W21" s="23"/>
      <c r="X21" s="19" t="s">
        <v>25</v>
      </c>
      <c r="Y21" s="26" t="s">
        <v>24</v>
      </c>
      <c r="Z21" s="3">
        <v>72</v>
      </c>
    </row>
    <row r="22" spans="3:31" s="3" customFormat="1" ht="31.5" x14ac:dyDescent="0.25">
      <c r="C22" s="72"/>
      <c r="D22" s="72"/>
      <c r="E22" s="56" t="s">
        <v>53</v>
      </c>
      <c r="F22" s="56" t="s">
        <v>56</v>
      </c>
      <c r="G22" s="75"/>
      <c r="H22" s="75"/>
      <c r="I22" s="48">
        <v>27053.89</v>
      </c>
      <c r="J22" s="44">
        <f t="shared" ref="J22" si="5">I22/1.2</f>
        <v>22544.908333333333</v>
      </c>
      <c r="K22" s="44"/>
      <c r="L22" s="47">
        <f>L21</f>
        <v>2</v>
      </c>
      <c r="M22" s="39">
        <f t="shared" si="3"/>
        <v>450.89816666666667</v>
      </c>
      <c r="N22" s="39">
        <f t="shared" si="4"/>
        <v>22995.806499999999</v>
      </c>
      <c r="O22" s="69"/>
      <c r="P22" s="69"/>
      <c r="Q22" s="39" t="s">
        <v>50</v>
      </c>
      <c r="R22" s="41">
        <v>526101001</v>
      </c>
      <c r="S22" s="41">
        <v>52610077695</v>
      </c>
      <c r="T22" s="42" t="s">
        <v>44</v>
      </c>
      <c r="U22" s="39" t="s">
        <v>51</v>
      </c>
      <c r="V22" s="43">
        <v>1</v>
      </c>
      <c r="W22" s="23"/>
      <c r="X22" s="19"/>
      <c r="Y22" s="26"/>
    </row>
    <row r="23" spans="3:31" s="3" customFormat="1" ht="15.75" customHeight="1" x14ac:dyDescent="0.25">
      <c r="C23" s="4"/>
      <c r="E23" s="4"/>
      <c r="F23" s="4"/>
      <c r="G23" s="4"/>
      <c r="H23" s="4"/>
      <c r="I23" s="15"/>
      <c r="O23" s="16"/>
      <c r="P23" s="16"/>
      <c r="Q23" s="37"/>
      <c r="R23" s="17"/>
      <c r="S23" s="17"/>
      <c r="T23" s="57"/>
      <c r="V23" s="23"/>
      <c r="W23" s="23"/>
      <c r="X23" s="19"/>
      <c r="Y23" s="26"/>
    </row>
    <row r="24" spans="3:31" s="3" customFormat="1" x14ac:dyDescent="0.25">
      <c r="C24" s="4"/>
      <c r="E24" s="4"/>
      <c r="F24" s="4"/>
      <c r="G24" s="4"/>
      <c r="H24" s="4"/>
      <c r="I24" s="15"/>
      <c r="O24" s="16"/>
      <c r="P24" s="16"/>
      <c r="Q24" s="37"/>
      <c r="R24" s="17"/>
      <c r="S24" s="17"/>
      <c r="T24" s="18"/>
      <c r="V24" s="23"/>
      <c r="W24" s="23"/>
      <c r="X24" s="19"/>
      <c r="Y24" s="32"/>
    </row>
    <row r="25" spans="3:31" s="3" customFormat="1" ht="33" customHeight="1" x14ac:dyDescent="0.25">
      <c r="C25" s="4"/>
      <c r="E25" s="4"/>
      <c r="F25" s="4"/>
      <c r="G25" s="4"/>
      <c r="H25" s="4"/>
      <c r="I25" s="15"/>
      <c r="O25" s="16"/>
      <c r="P25" s="16"/>
      <c r="Q25" s="37"/>
      <c r="R25" s="17"/>
      <c r="S25" s="17"/>
      <c r="T25" s="18"/>
      <c r="V25" s="23"/>
      <c r="W25" s="23"/>
      <c r="X25" s="19" t="s">
        <v>25</v>
      </c>
      <c r="Y25" s="26" t="s">
        <v>24</v>
      </c>
      <c r="Z25" s="3">
        <v>72</v>
      </c>
    </row>
    <row r="26" spans="3:31" s="3" customFormat="1" x14ac:dyDescent="0.25">
      <c r="C26" s="4"/>
      <c r="E26" s="4"/>
      <c r="F26" s="4"/>
      <c r="G26" s="4"/>
      <c r="H26" s="4"/>
      <c r="I26" s="15"/>
      <c r="O26" s="16"/>
      <c r="P26" s="16"/>
      <c r="Q26" s="37"/>
      <c r="R26" s="17"/>
      <c r="S26" s="17"/>
      <c r="T26" s="18"/>
      <c r="V26" s="23"/>
      <c r="W26" s="23"/>
      <c r="X26" s="19"/>
      <c r="Y26" s="26"/>
    </row>
    <row r="27" spans="3:31" s="3" customFormat="1" ht="15.75" customHeight="1" x14ac:dyDescent="0.25">
      <c r="C27" s="4"/>
      <c r="E27" s="4"/>
      <c r="F27" s="4"/>
      <c r="G27" s="4"/>
      <c r="H27" s="4"/>
      <c r="I27" s="15"/>
      <c r="O27" s="16"/>
      <c r="P27" s="16"/>
      <c r="Q27" s="37"/>
      <c r="R27" s="17"/>
      <c r="S27" s="17"/>
      <c r="T27" s="18"/>
      <c r="V27" s="23"/>
      <c r="W27" s="23"/>
      <c r="X27" s="19"/>
      <c r="Y27" s="26"/>
    </row>
    <row r="28" spans="3:31" s="3" customFormat="1" x14ac:dyDescent="0.25">
      <c r="C28" s="4"/>
      <c r="E28" s="4"/>
      <c r="F28" s="4"/>
      <c r="G28" s="4"/>
      <c r="H28" s="4"/>
      <c r="I28" s="15"/>
      <c r="O28" s="16"/>
      <c r="P28" s="16"/>
      <c r="Q28" s="37"/>
      <c r="R28" s="17"/>
      <c r="S28" s="17"/>
      <c r="T28" s="18"/>
      <c r="V28" s="23"/>
      <c r="W28" s="23"/>
      <c r="X28" s="19"/>
      <c r="Y28" s="32"/>
    </row>
    <row r="29" spans="3:31" s="3" customFormat="1" ht="31.5" x14ac:dyDescent="0.25">
      <c r="C29" s="4"/>
      <c r="E29" s="4"/>
      <c r="F29" s="4"/>
      <c r="G29" s="4"/>
      <c r="H29" s="4"/>
      <c r="I29" s="15"/>
      <c r="O29" s="16"/>
      <c r="P29" s="16"/>
      <c r="Q29" s="37"/>
      <c r="R29" s="17"/>
      <c r="S29" s="17"/>
      <c r="T29" s="18"/>
      <c r="V29" s="23"/>
      <c r="W29" s="23"/>
      <c r="X29" s="19" t="s">
        <v>27</v>
      </c>
      <c r="Y29" s="26" t="s">
        <v>26</v>
      </c>
      <c r="Z29" s="3">
        <v>58</v>
      </c>
    </row>
    <row r="30" spans="3:31" s="3" customFormat="1" x14ac:dyDescent="0.25">
      <c r="C30" s="4"/>
      <c r="E30" s="4"/>
      <c r="F30" s="4"/>
      <c r="G30" s="4"/>
      <c r="H30" s="4"/>
      <c r="I30" s="15"/>
      <c r="O30" s="16"/>
      <c r="P30" s="16"/>
      <c r="Q30" s="37"/>
      <c r="R30" s="17"/>
      <c r="S30" s="17"/>
      <c r="T30" s="18"/>
      <c r="V30" s="23"/>
      <c r="W30" s="23"/>
      <c r="X30" s="19"/>
      <c r="Y30" s="26"/>
    </row>
    <row r="31" spans="3:31" s="3" customFormat="1" ht="15.75" customHeight="1" x14ac:dyDescent="0.25">
      <c r="C31" s="4"/>
      <c r="E31" s="4"/>
      <c r="F31" s="4"/>
      <c r="G31" s="4"/>
      <c r="H31" s="4"/>
      <c r="I31" s="15"/>
      <c r="O31" s="16"/>
      <c r="P31" s="16"/>
      <c r="Q31" s="37"/>
      <c r="R31" s="17"/>
      <c r="S31" s="17"/>
      <c r="T31" s="18"/>
      <c r="V31" s="23"/>
      <c r="W31" s="23"/>
      <c r="X31" s="19"/>
      <c r="Y31" s="26"/>
    </row>
    <row r="32" spans="3:31" s="3" customFormat="1" x14ac:dyDescent="0.25">
      <c r="C32" s="4"/>
      <c r="E32" s="4"/>
      <c r="F32" s="4"/>
      <c r="G32" s="4"/>
      <c r="H32" s="4"/>
      <c r="I32" s="15"/>
      <c r="O32" s="16"/>
      <c r="P32" s="16"/>
      <c r="Q32" s="37"/>
      <c r="R32" s="17"/>
      <c r="S32" s="17"/>
      <c r="T32" s="18"/>
      <c r="V32" s="23"/>
      <c r="W32" s="23"/>
      <c r="X32" s="19"/>
      <c r="Y32" s="32"/>
    </row>
    <row r="33" spans="3:25" s="3" customFormat="1" x14ac:dyDescent="0.25">
      <c r="C33" s="4"/>
      <c r="E33" s="4"/>
      <c r="F33" s="4"/>
      <c r="G33" s="4"/>
      <c r="H33" s="4"/>
      <c r="I33" s="15"/>
      <c r="O33" s="16"/>
      <c r="P33" s="16"/>
      <c r="Q33" s="37"/>
      <c r="R33" s="17"/>
      <c r="S33" s="17"/>
      <c r="T33" s="18"/>
      <c r="V33" s="23"/>
      <c r="W33" s="23"/>
      <c r="X33" s="19"/>
      <c r="Y33" s="32"/>
    </row>
    <row r="34" spans="3:25" s="3" customFormat="1" ht="24.75" customHeight="1" x14ac:dyDescent="0.25">
      <c r="C34" s="4"/>
      <c r="E34" s="4"/>
      <c r="F34" s="4"/>
      <c r="G34" s="4"/>
      <c r="H34" s="4"/>
      <c r="I34" s="15"/>
      <c r="O34" s="16"/>
      <c r="P34" s="16"/>
      <c r="Q34" s="37"/>
      <c r="R34" s="17"/>
      <c r="S34" s="17"/>
      <c r="T34" s="18"/>
      <c r="V34" s="23"/>
      <c r="Y34" s="31"/>
    </row>
    <row r="35" spans="3:25" ht="16.149999999999999" customHeight="1" x14ac:dyDescent="0.25">
      <c r="W35" s="4"/>
    </row>
    <row r="37" spans="3:25" x14ac:dyDescent="0.25">
      <c r="W37" s="4"/>
    </row>
    <row r="39" spans="3:25" x14ac:dyDescent="0.25">
      <c r="W39" s="4"/>
    </row>
  </sheetData>
  <autoFilter ref="A16:AM16"/>
  <mergeCells count="36">
    <mergeCell ref="P20:P22"/>
    <mergeCell ref="C20:C22"/>
    <mergeCell ref="D20:D22"/>
    <mergeCell ref="G20:G22"/>
    <mergeCell ref="H20:H22"/>
    <mergeCell ref="O20:O22"/>
    <mergeCell ref="P17:P19"/>
    <mergeCell ref="C17:C19"/>
    <mergeCell ref="D17:D19"/>
    <mergeCell ref="G17:G19"/>
    <mergeCell ref="H17:H19"/>
    <mergeCell ref="O17:O19"/>
    <mergeCell ref="N14:N15"/>
    <mergeCell ref="O14:O15"/>
    <mergeCell ref="P14:P15"/>
    <mergeCell ref="U14:U15"/>
    <mergeCell ref="V14:V15"/>
    <mergeCell ref="Q14:Q15"/>
    <mergeCell ref="R14:R15"/>
    <mergeCell ref="S14:S15"/>
    <mergeCell ref="T14:T15"/>
    <mergeCell ref="L14:M14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C8:T8"/>
    <mergeCell ref="C9:V9"/>
    <mergeCell ref="C10:V10"/>
    <mergeCell ref="C11:V11"/>
    <mergeCell ref="C12:T12"/>
  </mergeCells>
  <dataValidations disablePrompts="1" count="1">
    <dataValidation type="custom" allowBlank="1" showInputMessage="1" showErrorMessage="1" sqref="S23">
      <formula1>"О.В. Мельник"</formula1>
    </dataValidation>
  </dataValidations>
  <hyperlinks>
    <hyperlink ref="T19" r:id="rId1"/>
    <hyperlink ref="T18" r:id="rId2"/>
    <hyperlink ref="T22" r:id="rId3"/>
    <hyperlink ref="T21" r:id="rId4"/>
  </hyperlinks>
  <pageMargins left="0.19685039370078741" right="0.19685039370078741" top="0.39370078740157483" bottom="0.19685039370078741" header="0.31496062992125984" footer="0.31496062992125984"/>
  <pageSetup paperSize="9" scale="41" fitToHeight="7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2023-06-21T11:28:15Z</dcterms:modified>
</cp:coreProperties>
</file>